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tho065\Documents\UoA\Teaching\725\725s219\Practice Exam\"/>
    </mc:Choice>
  </mc:AlternateContent>
  <bookViews>
    <workbookView xWindow="-120" yWindow="-120" windowWidth="20730" windowHeight="11310"/>
  </bookViews>
  <sheets>
    <sheet name="PRvariableGTPR" sheetId="2" r:id="rId1"/>
    <sheet name="Fig4PR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2" l="1"/>
  <c r="K38" i="2" s="1"/>
  <c r="D38" i="2"/>
  <c r="J38" i="2" s="1"/>
  <c r="H37" i="2"/>
  <c r="K37" i="2" s="1"/>
  <c r="D37" i="2"/>
  <c r="H36" i="2"/>
  <c r="K36" i="2" s="1"/>
  <c r="D36" i="2"/>
  <c r="H35" i="2"/>
  <c r="K35" i="2" s="1"/>
  <c r="D35" i="2"/>
  <c r="H34" i="2"/>
  <c r="K34" i="2" s="1"/>
  <c r="D34" i="2"/>
  <c r="H33" i="2"/>
  <c r="K33" i="2" s="1"/>
  <c r="D33" i="2"/>
  <c r="H32" i="2"/>
  <c r="K32" i="2" s="1"/>
  <c r="D32" i="2"/>
  <c r="J32" i="2" s="1"/>
  <c r="H31" i="2"/>
  <c r="K31" i="2" s="1"/>
  <c r="D31" i="2"/>
  <c r="H30" i="2"/>
  <c r="K30" i="2" s="1"/>
  <c r="D30" i="2"/>
  <c r="J30" i="2" s="1"/>
  <c r="H29" i="2"/>
  <c r="K29" i="2" s="1"/>
  <c r="D29" i="2"/>
  <c r="H28" i="2"/>
  <c r="K28" i="2" s="1"/>
  <c r="D28" i="2"/>
  <c r="H27" i="2"/>
  <c r="K27" i="2" s="1"/>
  <c r="D27" i="2"/>
  <c r="H26" i="2"/>
  <c r="K26" i="2" s="1"/>
  <c r="D26" i="2"/>
  <c r="H25" i="2"/>
  <c r="K25" i="2" s="1"/>
  <c r="D25" i="2"/>
  <c r="I23" i="2"/>
  <c r="H23" i="2"/>
  <c r="K23" i="2" s="1"/>
  <c r="D23" i="2"/>
  <c r="E23" i="2" s="1"/>
  <c r="H22" i="2"/>
  <c r="I22" i="2" s="1"/>
  <c r="E22" i="2"/>
  <c r="D22" i="2"/>
  <c r="I21" i="2"/>
  <c r="H21" i="2"/>
  <c r="K21" i="2" s="1"/>
  <c r="D21" i="2"/>
  <c r="E21" i="2" s="1"/>
  <c r="H20" i="2"/>
  <c r="I20" i="2" s="1"/>
  <c r="E20" i="2"/>
  <c r="D20" i="2"/>
  <c r="I19" i="2"/>
  <c r="H19" i="2"/>
  <c r="K19" i="2" s="1"/>
  <c r="D19" i="2"/>
  <c r="E19" i="2" s="1"/>
  <c r="H18" i="2"/>
  <c r="I18" i="2" s="1"/>
  <c r="E18" i="2"/>
  <c r="D18" i="2"/>
  <c r="I17" i="2"/>
  <c r="H17" i="2"/>
  <c r="K17" i="2" s="1"/>
  <c r="D17" i="2"/>
  <c r="E17" i="2" s="1"/>
  <c r="H16" i="2"/>
  <c r="I16" i="2" s="1"/>
  <c r="E16" i="2"/>
  <c r="D16" i="2"/>
  <c r="I15" i="2"/>
  <c r="H15" i="2"/>
  <c r="K15" i="2" s="1"/>
  <c r="D15" i="2"/>
  <c r="E15" i="2" s="1"/>
  <c r="H14" i="2"/>
  <c r="I14" i="2" s="1"/>
  <c r="E14" i="2"/>
  <c r="D14" i="2"/>
  <c r="I13" i="2"/>
  <c r="H13" i="2"/>
  <c r="K13" i="2" s="1"/>
  <c r="D13" i="2"/>
  <c r="E13" i="2" s="1"/>
  <c r="H9" i="2"/>
  <c r="D9" i="2"/>
  <c r="H8" i="2"/>
  <c r="D8" i="2"/>
  <c r="J4" i="2"/>
  <c r="J28" i="2" l="1"/>
  <c r="J34" i="2"/>
  <c r="J26" i="2"/>
  <c r="J36" i="2"/>
  <c r="J25" i="2"/>
  <c r="J29" i="2"/>
  <c r="J33" i="2"/>
  <c r="J37" i="2"/>
  <c r="J27" i="2"/>
  <c r="J31" i="2"/>
  <c r="J35" i="2"/>
  <c r="J19" i="2"/>
  <c r="J14" i="2"/>
  <c r="J16" i="2"/>
  <c r="J18" i="2"/>
  <c r="J20" i="2"/>
  <c r="J22" i="2"/>
  <c r="J15" i="2"/>
  <c r="K14" i="2"/>
  <c r="K16" i="2"/>
  <c r="K18" i="2"/>
  <c r="K20" i="2"/>
  <c r="K22" i="2"/>
  <c r="J13" i="2"/>
  <c r="J17" i="2"/>
  <c r="J21" i="2"/>
  <c r="J23" i="2"/>
  <c r="H32" i="1"/>
  <c r="D32" i="1"/>
  <c r="H31" i="1"/>
  <c r="K31" i="1" s="1"/>
  <c r="D31" i="1"/>
  <c r="H30" i="1"/>
  <c r="D30" i="1"/>
  <c r="H29" i="1"/>
  <c r="D29" i="1"/>
  <c r="H28" i="1"/>
  <c r="K28" i="1" s="1"/>
  <c r="D28" i="1"/>
  <c r="H27" i="1"/>
  <c r="K27" i="1" s="1"/>
  <c r="D27" i="1"/>
  <c r="H26" i="1"/>
  <c r="K26" i="1" s="1"/>
  <c r="D26" i="1"/>
  <c r="H17" i="1"/>
  <c r="D17" i="1"/>
  <c r="H16" i="1"/>
  <c r="K16" i="1" s="1"/>
  <c r="D16" i="1"/>
  <c r="E16" i="1" s="1"/>
  <c r="H15" i="1"/>
  <c r="I15" i="1" s="1"/>
  <c r="D15" i="1"/>
  <c r="E15" i="1" s="1"/>
  <c r="H38" i="1"/>
  <c r="K38" i="1" s="1"/>
  <c r="H37" i="1"/>
  <c r="K37" i="1" s="1"/>
  <c r="H36" i="1"/>
  <c r="H35" i="1"/>
  <c r="K35" i="1" s="1"/>
  <c r="H34" i="1"/>
  <c r="K34" i="1" s="1"/>
  <c r="H33" i="1"/>
  <c r="K33" i="1" s="1"/>
  <c r="H25" i="1"/>
  <c r="D38" i="1"/>
  <c r="D37" i="1"/>
  <c r="D36" i="1"/>
  <c r="D35" i="1"/>
  <c r="D34" i="1"/>
  <c r="D33" i="1"/>
  <c r="D25" i="1"/>
  <c r="H13" i="1"/>
  <c r="H14" i="1"/>
  <c r="K14" i="1" s="1"/>
  <c r="H18" i="1"/>
  <c r="K18" i="1" s="1"/>
  <c r="H19" i="1"/>
  <c r="K19" i="1" s="1"/>
  <c r="H20" i="1"/>
  <c r="H21" i="1"/>
  <c r="K21" i="1" s="1"/>
  <c r="H22" i="1"/>
  <c r="K22" i="1" s="1"/>
  <c r="H23" i="1"/>
  <c r="K23" i="1" s="1"/>
  <c r="H9" i="1"/>
  <c r="H8" i="1"/>
  <c r="D13" i="1"/>
  <c r="D14" i="1"/>
  <c r="D18" i="1"/>
  <c r="D19" i="1"/>
  <c r="D20" i="1"/>
  <c r="D21" i="1"/>
  <c r="D22" i="1"/>
  <c r="D23" i="1"/>
  <c r="D9" i="1"/>
  <c r="D8" i="1"/>
  <c r="J27" i="1" l="1"/>
  <c r="J29" i="1"/>
  <c r="J30" i="1"/>
  <c r="J32" i="1"/>
  <c r="J31" i="1"/>
  <c r="K32" i="1"/>
  <c r="K30" i="1"/>
  <c r="K29" i="1"/>
  <c r="J28" i="1"/>
  <c r="J13" i="1"/>
  <c r="E19" i="1"/>
  <c r="J22" i="1"/>
  <c r="J18" i="1"/>
  <c r="J14" i="1"/>
  <c r="J37" i="1"/>
  <c r="J33" i="1"/>
  <c r="I14" i="1"/>
  <c r="J21" i="1"/>
  <c r="J17" i="1"/>
  <c r="K13" i="1"/>
  <c r="J36" i="1"/>
  <c r="J20" i="1"/>
  <c r="J16" i="1"/>
  <c r="J25" i="1"/>
  <c r="J35" i="1"/>
  <c r="E23" i="1"/>
  <c r="J23" i="1"/>
  <c r="J19" i="1"/>
  <c r="J15" i="1"/>
  <c r="J38" i="1"/>
  <c r="J34" i="1"/>
  <c r="J26" i="1"/>
  <c r="K17" i="1"/>
  <c r="I22" i="1"/>
  <c r="K15" i="1"/>
  <c r="E22" i="1"/>
  <c r="E18" i="1"/>
  <c r="E14" i="1"/>
  <c r="I21" i="1"/>
  <c r="I17" i="1"/>
  <c r="E21" i="1"/>
  <c r="E17" i="1"/>
  <c r="I13" i="1"/>
  <c r="I20" i="1"/>
  <c r="I16" i="1"/>
  <c r="I18" i="1"/>
  <c r="E13" i="1"/>
  <c r="E20" i="1"/>
  <c r="I23" i="1"/>
  <c r="I19" i="1"/>
  <c r="K36" i="1"/>
  <c r="K25" i="1"/>
  <c r="K20" i="1"/>
</calcChain>
</file>

<file path=xl/sharedStrings.xml><?xml version="1.0" encoding="utf-8"?>
<sst xmlns="http://schemas.openxmlformats.org/spreadsheetml/2006/main" count="93" uniqueCount="19">
  <si>
    <t>FPR</t>
  </si>
  <si>
    <t>TPR</t>
  </si>
  <si>
    <t>Precision</t>
  </si>
  <si>
    <t>Recall</t>
  </si>
  <si>
    <t>Axis (0,0)</t>
  </si>
  <si>
    <t>Axis (1,1)</t>
  </si>
  <si>
    <t>Method</t>
  </si>
  <si>
    <t>Conventional</t>
  </si>
  <si>
    <t>e-PRNU</t>
  </si>
  <si>
    <t>TNR</t>
  </si>
  <si>
    <t>FNR</t>
  </si>
  <si>
    <t>X (px)</t>
  </si>
  <si>
    <t>Y (px)</t>
  </si>
  <si>
    <t>Experimental data, as plotted in Fig 4 of Mohanty (2019):</t>
  </si>
  <si>
    <t>Plot region, in pixels, of Fig 4 of Mohanty (2019):</t>
  </si>
  <si>
    <t>PR Curves using digest, for ground truth positive rate =</t>
  </si>
  <si>
    <t>Ground truth positive rate (= P/(P+N))</t>
  </si>
  <si>
    <t>Precision-Response curves for data in Fig. 4 of Mohanty (2019)</t>
  </si>
  <si>
    <r>
      <t xml:space="preserve">Ref: M. Mohanty, M. Zhang, M. R. Asghar and G. Russello, "e-PRNU: Encrypted Domain PRNU-Based Camera Attribution for Preserving Privacy," to appear in </t>
    </r>
    <r>
      <rPr>
        <i/>
        <sz val="11"/>
        <color theme="1"/>
        <rFont val="Calibri"/>
        <family val="2"/>
        <scheme val="minor"/>
      </rPr>
      <t>IEEE Transactions on Dependable and Secure Computing</t>
    </r>
    <r>
      <rPr>
        <sz val="11"/>
        <color theme="1"/>
        <rFont val="Calibri"/>
        <family val="2"/>
        <scheme val="minor"/>
      </rPr>
      <t>. DOI: 10.1109/TDSC.2019.2892448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</si>
</sst>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59595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1" fontId="0" fillId="0" borderId="0" xfId="0" applyNumberFormat="1"/>
    <xf numFmtId="0" fontId="2" fillId="0" borderId="0" xfId="0" applyFont="1"/>
    <xf numFmtId="2" fontId="2" fillId="0" borderId="0" xfId="0" applyNumberFormat="1" applyFont="1"/>
    <xf numFmtId="1" fontId="0" fillId="0" borderId="0" xfId="0" applyNumberFormat="1" applyBorder="1"/>
    <xf numFmtId="0" fontId="0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2" fontId="1" fillId="0" borderId="0" xfId="0" applyNumberFormat="1" applyFont="1"/>
    <xf numFmtId="2" fontId="3" fillId="0" borderId="0" xfId="0" applyNumberFormat="1" applyFont="1"/>
    <xf numFmtId="1" fontId="1" fillId="0" borderId="0" xfId="0" applyNumberFormat="1" applyFont="1"/>
    <xf numFmtId="16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vertical="center" readingOrder="1"/>
    </xf>
    <xf numFmtId="164" fontId="6" fillId="0" borderId="0" xfId="0" applyNumberFormat="1" applyFont="1" applyAlignment="1">
      <alignment vertical="center" readingOrder="1"/>
    </xf>
    <xf numFmtId="2" fontId="1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PRvariableGTPR!$A$4:$J$4</c:f>
          <c:strCache>
            <c:ptCount val="10"/>
            <c:pt idx="0">
              <c:v>PR Curves using digest, for ground truth positive rate =</c:v>
            </c:pt>
            <c:pt idx="9">
              <c:v>0.100</c:v>
            </c:pt>
          </c:strCache>
        </c:strRef>
      </c:tx>
      <c:layout>
        <c:manualLayout>
          <c:xMode val="edge"/>
          <c:yMode val="edge"/>
          <c:x val="5.7669868677971241E-2"/>
          <c:y val="3.1852746860248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Conventional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PRvariableGTPR!$J$13:$J$23</c:f>
              <c:numCache>
                <c:formatCode>0.00</c:formatCode>
                <c:ptCount val="11"/>
                <c:pt idx="0">
                  <c:v>1</c:v>
                </c:pt>
                <c:pt idx="1">
                  <c:v>0.95666057219375267</c:v>
                </c:pt>
                <c:pt idx="2">
                  <c:v>0.91988766184310744</c:v>
                </c:pt>
                <c:pt idx="3">
                  <c:v>0.8871706630315761</c:v>
                </c:pt>
                <c:pt idx="4">
                  <c:v>0.85821995703635068</c:v>
                </c:pt>
                <c:pt idx="5">
                  <c:v>0.75768483190555036</c:v>
                </c:pt>
                <c:pt idx="6">
                  <c:v>0.34294550381603428</c:v>
                </c:pt>
                <c:pt idx="7">
                  <c:v>0.21244735610669163</c:v>
                </c:pt>
                <c:pt idx="8">
                  <c:v>0.15497907949790796</c:v>
                </c:pt>
                <c:pt idx="9">
                  <c:v>0.12073307982418977</c:v>
                </c:pt>
                <c:pt idx="10">
                  <c:v>0.1</c:v>
                </c:pt>
              </c:numCache>
            </c:numRef>
          </c:xVal>
          <c:yVal>
            <c:numRef>
              <c:f>PRvariableGTPR!$K$13:$K$23</c:f>
              <c:numCache>
                <c:formatCode>0.00</c:formatCode>
                <c:ptCount val="11"/>
                <c:pt idx="0">
                  <c:v>0.4</c:v>
                </c:pt>
                <c:pt idx="1">
                  <c:v>0.79465240641711232</c:v>
                </c:pt>
                <c:pt idx="2">
                  <c:v>0.82673796791443843</c:v>
                </c:pt>
                <c:pt idx="3">
                  <c:v>0.84919786096256678</c:v>
                </c:pt>
                <c:pt idx="4">
                  <c:v>0.87165775401069523</c:v>
                </c:pt>
                <c:pt idx="5">
                  <c:v>0.90053475935828875</c:v>
                </c:pt>
                <c:pt idx="6">
                  <c:v>0.95828877005347601</c:v>
                </c:pt>
                <c:pt idx="7">
                  <c:v>0.97112299465240648</c:v>
                </c:pt>
                <c:pt idx="8">
                  <c:v>0.99037433155080212</c:v>
                </c:pt>
                <c:pt idx="9">
                  <c:v>0.99358288770053471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CB-4568-B072-D9AE66ACACBC}"/>
            </c:ext>
          </c:extLst>
        </c:ser>
        <c:ser>
          <c:idx val="1"/>
          <c:order val="1"/>
          <c:tx>
            <c:v>e-PRNU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PRvariableGTPR!$J$25:$J$38</c:f>
              <c:numCache>
                <c:formatCode>0.00</c:formatCode>
                <c:ptCount val="14"/>
                <c:pt idx="0">
                  <c:v>1</c:v>
                </c:pt>
                <c:pt idx="1">
                  <c:v>0.92982529291581539</c:v>
                </c:pt>
                <c:pt idx="2">
                  <c:v>0.88196100434843605</c:v>
                </c:pt>
                <c:pt idx="3">
                  <c:v>0.86660149541599507</c:v>
                </c:pt>
                <c:pt idx="4">
                  <c:v>0.84115898258694732</c:v>
                </c:pt>
                <c:pt idx="5">
                  <c:v>0.81285444234404536</c:v>
                </c:pt>
                <c:pt idx="6">
                  <c:v>0.78762513670396228</c:v>
                </c:pt>
                <c:pt idx="7">
                  <c:v>0.76569678407350694</c:v>
                </c:pt>
                <c:pt idx="8">
                  <c:v>0.7438551099611902</c:v>
                </c:pt>
                <c:pt idx="9">
                  <c:v>0.33762144725774218</c:v>
                </c:pt>
                <c:pt idx="10">
                  <c:v>0.2107854630715123</c:v>
                </c:pt>
                <c:pt idx="11">
                  <c:v>0.15370432450553134</c:v>
                </c:pt>
                <c:pt idx="12">
                  <c:v>0.12039013684952274</c:v>
                </c:pt>
                <c:pt idx="13">
                  <c:v>0.1</c:v>
                </c:pt>
              </c:numCache>
            </c:numRef>
          </c:xVal>
          <c:yVal>
            <c:numRef>
              <c:f>PRvariableGTPR!$K$25:$K$38</c:f>
              <c:numCache>
                <c:formatCode>0.00</c:formatCode>
                <c:ptCount val="14"/>
                <c:pt idx="0">
                  <c:v>0.4</c:v>
                </c:pt>
                <c:pt idx="1">
                  <c:v>0.47700534759358293</c:v>
                </c:pt>
                <c:pt idx="2">
                  <c:v>0.53796791443850267</c:v>
                </c:pt>
                <c:pt idx="3">
                  <c:v>0.70160427807486636</c:v>
                </c:pt>
                <c:pt idx="4">
                  <c:v>0.7625668449197861</c:v>
                </c:pt>
                <c:pt idx="5">
                  <c:v>0.78181818181818175</c:v>
                </c:pt>
                <c:pt idx="6">
                  <c:v>0.8010695187165775</c:v>
                </c:pt>
                <c:pt idx="7">
                  <c:v>0.82352941176470584</c:v>
                </c:pt>
                <c:pt idx="8">
                  <c:v>0.83636363636363642</c:v>
                </c:pt>
                <c:pt idx="9">
                  <c:v>0.93582887700534756</c:v>
                </c:pt>
                <c:pt idx="10">
                  <c:v>0.96149732620320849</c:v>
                </c:pt>
                <c:pt idx="11">
                  <c:v>0.98074866310160425</c:v>
                </c:pt>
                <c:pt idx="12">
                  <c:v>0.99037433155080212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CB-4568-B072-D9AE66AC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900496"/>
        <c:axId val="240815880"/>
      </c:scatterChart>
      <c:valAx>
        <c:axId val="1519004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Precision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15880"/>
        <c:crosses val="autoZero"/>
        <c:crossBetween val="midCat"/>
      </c:valAx>
      <c:valAx>
        <c:axId val="240815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Recall</a:t>
                </a:r>
              </a:p>
            </c:rich>
          </c:tx>
          <c:layout>
            <c:manualLayout>
              <c:xMode val="edge"/>
              <c:yMode val="edge"/>
              <c:x val="2.2813683659434616E-2"/>
              <c:y val="0.4117957948018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00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03577643848365"/>
          <c:y val="0.40932193219137908"/>
          <c:w val="0.17295910824019875"/>
          <c:h val="0.10935676602701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400" b="0" i="0" u="none" strike="noStrike" baseline="0"/>
              <a:t>ROC Curves of e-PRNU and Conventional, using digest</a:t>
            </a:r>
            <a:endParaRPr lang="en-NZ" sz="1400"/>
          </a:p>
        </c:rich>
      </c:tx>
      <c:layout>
        <c:manualLayout>
          <c:xMode val="edge"/>
          <c:yMode val="edge"/>
          <c:x val="6.2077570117148165E-2"/>
          <c:y val="3.1852857882320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Conventional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PRvariableGTPR!$D$13:$D$23</c:f>
              <c:numCache>
                <c:formatCode>0.00</c:formatCode>
                <c:ptCount val="1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3.2000000000000001E-2</c:v>
                </c:pt>
                <c:pt idx="6">
                  <c:v>0.20399999999999999</c:v>
                </c:pt>
                <c:pt idx="7">
                  <c:v>0.4</c:v>
                </c:pt>
                <c:pt idx="8">
                  <c:v>0.6</c:v>
                </c:pt>
                <c:pt idx="9">
                  <c:v>0.80400000000000005</c:v>
                </c:pt>
                <c:pt idx="10">
                  <c:v>1</c:v>
                </c:pt>
              </c:numCache>
            </c:numRef>
          </c:xVal>
          <c:yVal>
            <c:numRef>
              <c:f>PRvariableGTPR!$H$13:$H$23</c:f>
              <c:numCache>
                <c:formatCode>0.00</c:formatCode>
                <c:ptCount val="11"/>
                <c:pt idx="0">
                  <c:v>0.4</c:v>
                </c:pt>
                <c:pt idx="1">
                  <c:v>0.79465240641711232</c:v>
                </c:pt>
                <c:pt idx="2">
                  <c:v>0.82673796791443843</c:v>
                </c:pt>
                <c:pt idx="3">
                  <c:v>0.84919786096256678</c:v>
                </c:pt>
                <c:pt idx="4">
                  <c:v>0.87165775401069523</c:v>
                </c:pt>
                <c:pt idx="5">
                  <c:v>0.90053475935828875</c:v>
                </c:pt>
                <c:pt idx="6">
                  <c:v>0.95828877005347601</c:v>
                </c:pt>
                <c:pt idx="7">
                  <c:v>0.97112299465240648</c:v>
                </c:pt>
                <c:pt idx="8">
                  <c:v>0.99037433155080212</c:v>
                </c:pt>
                <c:pt idx="9">
                  <c:v>0.99358288770053471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B8-45DF-9466-F194D6A456B5}"/>
            </c:ext>
          </c:extLst>
        </c:ser>
        <c:ser>
          <c:idx val="1"/>
          <c:order val="1"/>
          <c:tx>
            <c:v>e-PRNU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PRvariableGTPR!$D$25:$D$38</c:f>
              <c:numCache>
                <c:formatCode>0.00</c:formatCode>
                <c:ptCount val="14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0.20399999999999999</c:v>
                </c:pt>
                <c:pt idx="10">
                  <c:v>0.4</c:v>
                </c:pt>
                <c:pt idx="11">
                  <c:v>0.6</c:v>
                </c:pt>
                <c:pt idx="12">
                  <c:v>0.80400000000000005</c:v>
                </c:pt>
                <c:pt idx="13">
                  <c:v>1</c:v>
                </c:pt>
              </c:numCache>
            </c:numRef>
          </c:xVal>
          <c:yVal>
            <c:numRef>
              <c:f>PRvariableGTPR!$H$25:$H$38</c:f>
              <c:numCache>
                <c:formatCode>0.00</c:formatCode>
                <c:ptCount val="14"/>
                <c:pt idx="0">
                  <c:v>0.4</c:v>
                </c:pt>
                <c:pt idx="1">
                  <c:v>0.47700534759358293</c:v>
                </c:pt>
                <c:pt idx="2">
                  <c:v>0.53796791443850267</c:v>
                </c:pt>
                <c:pt idx="3">
                  <c:v>0.70160427807486636</c:v>
                </c:pt>
                <c:pt idx="4">
                  <c:v>0.7625668449197861</c:v>
                </c:pt>
                <c:pt idx="5">
                  <c:v>0.78181818181818175</c:v>
                </c:pt>
                <c:pt idx="6">
                  <c:v>0.8010695187165775</c:v>
                </c:pt>
                <c:pt idx="7">
                  <c:v>0.82352941176470584</c:v>
                </c:pt>
                <c:pt idx="8">
                  <c:v>0.83636363636363642</c:v>
                </c:pt>
                <c:pt idx="9">
                  <c:v>0.93582887700534756</c:v>
                </c:pt>
                <c:pt idx="10">
                  <c:v>0.96149732620320849</c:v>
                </c:pt>
                <c:pt idx="11">
                  <c:v>0.98074866310160425</c:v>
                </c:pt>
                <c:pt idx="12">
                  <c:v>0.99037433155080212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B8-45DF-9466-F194D6A4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818232"/>
        <c:axId val="240818624"/>
      </c:scatterChart>
      <c:valAx>
        <c:axId val="24081823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False Positive</a:t>
                </a:r>
                <a:r>
                  <a:rPr lang="en-NZ" sz="1400" baseline="0"/>
                  <a:t> Rate (= 1- Specificity)</a:t>
                </a:r>
              </a:p>
            </c:rich>
          </c:tx>
          <c:layout>
            <c:manualLayout>
              <c:xMode val="edge"/>
              <c:yMode val="edge"/>
              <c:x val="0.16283760709008574"/>
              <c:y val="0.88112594441513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18624"/>
        <c:crosses val="autoZero"/>
        <c:crossBetween val="midCat"/>
      </c:valAx>
      <c:valAx>
        <c:axId val="240818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True Positive</a:t>
                </a:r>
                <a:r>
                  <a:rPr lang="en-NZ" sz="1400" baseline="0"/>
                  <a:t> Rate (= Sensitivity)</a:t>
                </a:r>
                <a:endParaRPr lang="en-NZ" sz="1400"/>
              </a:p>
            </c:rich>
          </c:tx>
          <c:layout>
            <c:manualLayout>
              <c:xMode val="edge"/>
              <c:yMode val="edge"/>
              <c:x val="2.0278829919497435E-2"/>
              <c:y val="0.13554565793010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18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03577643848365"/>
          <c:y val="0.40932193219137908"/>
          <c:w val="0.19893592029461787"/>
          <c:h val="0.133334245811724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Fig4PR!$A$4</c:f>
          <c:strCache>
            <c:ptCount val="1"/>
            <c:pt idx="0">
              <c:v>Precision-Response curves for data in Fig. 4 of Mohanty (2019)</c:v>
            </c:pt>
          </c:strCache>
        </c:strRef>
      </c:tx>
      <c:layout>
        <c:manualLayout>
          <c:xMode val="edge"/>
          <c:yMode val="edge"/>
          <c:x val="5.7669868677971241E-2"/>
          <c:y val="3.1852746860248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Conventional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Fig4PR!$J$13:$J$23</c:f>
              <c:numCache>
                <c:formatCode>0.00</c:formatCode>
                <c:ptCount val="11"/>
                <c:pt idx="0">
                  <c:v>1</c:v>
                </c:pt>
                <c:pt idx="1">
                  <c:v>0.95666057219375267</c:v>
                </c:pt>
                <c:pt idx="2">
                  <c:v>0.91988766184310744</c:v>
                </c:pt>
                <c:pt idx="3">
                  <c:v>0.8871706630315761</c:v>
                </c:pt>
                <c:pt idx="4">
                  <c:v>0.85821995703635068</c:v>
                </c:pt>
                <c:pt idx="5">
                  <c:v>0.75768483190555036</c:v>
                </c:pt>
                <c:pt idx="6">
                  <c:v>0.34294550381603428</c:v>
                </c:pt>
                <c:pt idx="7">
                  <c:v>0.21244735610669163</c:v>
                </c:pt>
                <c:pt idx="8">
                  <c:v>0.15497907949790796</c:v>
                </c:pt>
                <c:pt idx="9">
                  <c:v>0.12073307982418977</c:v>
                </c:pt>
                <c:pt idx="10">
                  <c:v>0.1</c:v>
                </c:pt>
              </c:numCache>
            </c:numRef>
          </c:xVal>
          <c:yVal>
            <c:numRef>
              <c:f>Fig4PR!$K$13:$K$23</c:f>
              <c:numCache>
                <c:formatCode>0.00</c:formatCode>
                <c:ptCount val="11"/>
                <c:pt idx="0">
                  <c:v>0.4</c:v>
                </c:pt>
                <c:pt idx="1">
                  <c:v>0.79465240641711232</c:v>
                </c:pt>
                <c:pt idx="2">
                  <c:v>0.82673796791443843</c:v>
                </c:pt>
                <c:pt idx="3">
                  <c:v>0.84919786096256678</c:v>
                </c:pt>
                <c:pt idx="4">
                  <c:v>0.87165775401069523</c:v>
                </c:pt>
                <c:pt idx="5">
                  <c:v>0.90053475935828875</c:v>
                </c:pt>
                <c:pt idx="6">
                  <c:v>0.95828877005347601</c:v>
                </c:pt>
                <c:pt idx="7">
                  <c:v>0.97112299465240648</c:v>
                </c:pt>
                <c:pt idx="8">
                  <c:v>0.99037433155080212</c:v>
                </c:pt>
                <c:pt idx="9">
                  <c:v>0.99358288770053471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CB-4568-B072-D9AE66ACACBC}"/>
            </c:ext>
          </c:extLst>
        </c:ser>
        <c:ser>
          <c:idx val="1"/>
          <c:order val="1"/>
          <c:tx>
            <c:v>e-PRNU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Fig4PR!$J$25:$J$38</c:f>
              <c:numCache>
                <c:formatCode>0.00</c:formatCode>
                <c:ptCount val="14"/>
                <c:pt idx="0">
                  <c:v>1</c:v>
                </c:pt>
                <c:pt idx="1">
                  <c:v>0.92982529291581539</c:v>
                </c:pt>
                <c:pt idx="2">
                  <c:v>0.88196100434843605</c:v>
                </c:pt>
                <c:pt idx="3">
                  <c:v>0.86660149541599507</c:v>
                </c:pt>
                <c:pt idx="4">
                  <c:v>0.84115898258694732</c:v>
                </c:pt>
                <c:pt idx="5">
                  <c:v>0.81285444234404536</c:v>
                </c:pt>
                <c:pt idx="6">
                  <c:v>0.78762513670396228</c:v>
                </c:pt>
                <c:pt idx="7">
                  <c:v>0.76569678407350694</c:v>
                </c:pt>
                <c:pt idx="8">
                  <c:v>0.7438551099611902</c:v>
                </c:pt>
                <c:pt idx="9">
                  <c:v>0.33762144725774218</c:v>
                </c:pt>
                <c:pt idx="10">
                  <c:v>0.2107854630715123</c:v>
                </c:pt>
                <c:pt idx="11">
                  <c:v>0.15370432450553134</c:v>
                </c:pt>
                <c:pt idx="12">
                  <c:v>0.12039013684952274</c:v>
                </c:pt>
                <c:pt idx="13">
                  <c:v>0.1</c:v>
                </c:pt>
              </c:numCache>
            </c:numRef>
          </c:xVal>
          <c:yVal>
            <c:numRef>
              <c:f>Fig4PR!$K$25:$K$38</c:f>
              <c:numCache>
                <c:formatCode>0.00</c:formatCode>
                <c:ptCount val="14"/>
                <c:pt idx="0">
                  <c:v>0.4</c:v>
                </c:pt>
                <c:pt idx="1">
                  <c:v>0.47700534759358293</c:v>
                </c:pt>
                <c:pt idx="2">
                  <c:v>0.53796791443850267</c:v>
                </c:pt>
                <c:pt idx="3">
                  <c:v>0.70160427807486636</c:v>
                </c:pt>
                <c:pt idx="4">
                  <c:v>0.7625668449197861</c:v>
                </c:pt>
                <c:pt idx="5">
                  <c:v>0.78181818181818175</c:v>
                </c:pt>
                <c:pt idx="6">
                  <c:v>0.8010695187165775</c:v>
                </c:pt>
                <c:pt idx="7">
                  <c:v>0.82352941176470584</c:v>
                </c:pt>
                <c:pt idx="8">
                  <c:v>0.83636363636363642</c:v>
                </c:pt>
                <c:pt idx="9">
                  <c:v>0.93582887700534756</c:v>
                </c:pt>
                <c:pt idx="10">
                  <c:v>0.96149732620320849</c:v>
                </c:pt>
                <c:pt idx="11">
                  <c:v>0.98074866310160425</c:v>
                </c:pt>
                <c:pt idx="12">
                  <c:v>0.99037433155080212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CB-4568-B072-D9AE66AC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52664"/>
        <c:axId val="153740576"/>
      </c:scatterChart>
      <c:valAx>
        <c:axId val="1537526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Precision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40576"/>
        <c:crosses val="autoZero"/>
        <c:crossBetween val="midCat"/>
      </c:valAx>
      <c:valAx>
        <c:axId val="153740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Recall</a:t>
                </a:r>
              </a:p>
            </c:rich>
          </c:tx>
          <c:layout>
            <c:manualLayout>
              <c:xMode val="edge"/>
              <c:yMode val="edge"/>
              <c:x val="2.2813683659434616E-2"/>
              <c:y val="0.4117957948018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52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03577643848365"/>
          <c:y val="0.40932193219137908"/>
          <c:w val="0.17295910824019875"/>
          <c:h val="0.10935676602701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400" b="0" i="0" u="none" strike="noStrike" baseline="0"/>
              <a:t>ROC Curves of e-PRNU and Conventional, using digest</a:t>
            </a:r>
            <a:endParaRPr lang="en-NZ" sz="1400"/>
          </a:p>
        </c:rich>
      </c:tx>
      <c:layout>
        <c:manualLayout>
          <c:xMode val="edge"/>
          <c:yMode val="edge"/>
          <c:x val="6.2077570117148165E-2"/>
          <c:y val="3.1852857882320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Conventional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Fig4PR!$D$13:$D$23</c:f>
              <c:numCache>
                <c:formatCode>0.00</c:formatCode>
                <c:ptCount val="1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3.2000000000000001E-2</c:v>
                </c:pt>
                <c:pt idx="6">
                  <c:v>0.20399999999999999</c:v>
                </c:pt>
                <c:pt idx="7">
                  <c:v>0.4</c:v>
                </c:pt>
                <c:pt idx="8">
                  <c:v>0.6</c:v>
                </c:pt>
                <c:pt idx="9">
                  <c:v>0.80400000000000005</c:v>
                </c:pt>
                <c:pt idx="10">
                  <c:v>1</c:v>
                </c:pt>
              </c:numCache>
            </c:numRef>
          </c:xVal>
          <c:yVal>
            <c:numRef>
              <c:f>Fig4PR!$H$13:$H$23</c:f>
              <c:numCache>
                <c:formatCode>0.00</c:formatCode>
                <c:ptCount val="11"/>
                <c:pt idx="0">
                  <c:v>0.4</c:v>
                </c:pt>
                <c:pt idx="1">
                  <c:v>0.79465240641711232</c:v>
                </c:pt>
                <c:pt idx="2">
                  <c:v>0.82673796791443843</c:v>
                </c:pt>
                <c:pt idx="3">
                  <c:v>0.84919786096256678</c:v>
                </c:pt>
                <c:pt idx="4">
                  <c:v>0.87165775401069523</c:v>
                </c:pt>
                <c:pt idx="5">
                  <c:v>0.90053475935828875</c:v>
                </c:pt>
                <c:pt idx="6">
                  <c:v>0.95828877005347601</c:v>
                </c:pt>
                <c:pt idx="7">
                  <c:v>0.97112299465240648</c:v>
                </c:pt>
                <c:pt idx="8">
                  <c:v>0.99037433155080212</c:v>
                </c:pt>
                <c:pt idx="9">
                  <c:v>0.99358288770053471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B8-45DF-9466-F194D6A456B5}"/>
            </c:ext>
          </c:extLst>
        </c:ser>
        <c:ser>
          <c:idx val="1"/>
          <c:order val="1"/>
          <c:tx>
            <c:v>e-PRNU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Fig4PR!$D$25:$D$38</c:f>
              <c:numCache>
                <c:formatCode>0.00</c:formatCode>
                <c:ptCount val="14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0.20399999999999999</c:v>
                </c:pt>
                <c:pt idx="10">
                  <c:v>0.4</c:v>
                </c:pt>
                <c:pt idx="11">
                  <c:v>0.6</c:v>
                </c:pt>
                <c:pt idx="12">
                  <c:v>0.80400000000000005</c:v>
                </c:pt>
                <c:pt idx="13">
                  <c:v>1</c:v>
                </c:pt>
              </c:numCache>
            </c:numRef>
          </c:xVal>
          <c:yVal>
            <c:numRef>
              <c:f>Fig4PR!$H$25:$H$38</c:f>
              <c:numCache>
                <c:formatCode>0.00</c:formatCode>
                <c:ptCount val="14"/>
                <c:pt idx="0">
                  <c:v>0.4</c:v>
                </c:pt>
                <c:pt idx="1">
                  <c:v>0.47700534759358293</c:v>
                </c:pt>
                <c:pt idx="2">
                  <c:v>0.53796791443850267</c:v>
                </c:pt>
                <c:pt idx="3">
                  <c:v>0.70160427807486636</c:v>
                </c:pt>
                <c:pt idx="4">
                  <c:v>0.7625668449197861</c:v>
                </c:pt>
                <c:pt idx="5">
                  <c:v>0.78181818181818175</c:v>
                </c:pt>
                <c:pt idx="6">
                  <c:v>0.8010695187165775</c:v>
                </c:pt>
                <c:pt idx="7">
                  <c:v>0.82352941176470584</c:v>
                </c:pt>
                <c:pt idx="8">
                  <c:v>0.83636363636363642</c:v>
                </c:pt>
                <c:pt idx="9">
                  <c:v>0.93582887700534756</c:v>
                </c:pt>
                <c:pt idx="10">
                  <c:v>0.96149732620320849</c:v>
                </c:pt>
                <c:pt idx="11">
                  <c:v>0.98074866310160425</c:v>
                </c:pt>
                <c:pt idx="12">
                  <c:v>0.99037433155080212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B8-45DF-9466-F194D6A4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99320"/>
        <c:axId val="151899712"/>
      </c:scatterChart>
      <c:valAx>
        <c:axId val="1518993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False Positive</a:t>
                </a:r>
                <a:r>
                  <a:rPr lang="en-NZ" sz="1400" baseline="0"/>
                  <a:t> Rate</a:t>
                </a:r>
              </a:p>
            </c:rich>
          </c:tx>
          <c:layout>
            <c:manualLayout>
              <c:xMode val="edge"/>
              <c:yMode val="edge"/>
              <c:x val="0.28958029408694469"/>
              <c:y val="0.88507656108462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99712"/>
        <c:crosses val="autoZero"/>
        <c:crossBetween val="midCat"/>
      </c:valAx>
      <c:valAx>
        <c:axId val="151899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True Positive</a:t>
                </a:r>
                <a:r>
                  <a:rPr lang="en-NZ" sz="1400" baseline="0"/>
                  <a:t> Rate</a:t>
                </a:r>
                <a:endParaRPr lang="en-NZ" sz="1400"/>
              </a:p>
            </c:rich>
          </c:tx>
          <c:layout>
            <c:manualLayout>
              <c:xMode val="edge"/>
              <c:yMode val="edge"/>
              <c:x val="1.2674268699685898E-2"/>
              <c:y val="0.23826169133676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99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03577643848365"/>
          <c:y val="0.40932193219137908"/>
          <c:w val="0.19893592029461787"/>
          <c:h val="0.133334245811724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247647</xdr:colOff>
      <xdr:row>0</xdr:row>
      <xdr:rowOff>100012</xdr:rowOff>
    </xdr:from>
    <xdr:to>
      <xdr:col>20</xdr:col>
      <xdr:colOff>523875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E25246D-1B77-47FA-BA06-381BA6037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20</xdr:row>
      <xdr:rowOff>104775</xdr:rowOff>
    </xdr:from>
    <xdr:to>
      <xdr:col>19</xdr:col>
      <xdr:colOff>371476</xdr:colOff>
      <xdr:row>37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CB68C3C7-A524-419F-985E-2A1AA24E3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247647</xdr:colOff>
      <xdr:row>0</xdr:row>
      <xdr:rowOff>100012</xdr:rowOff>
    </xdr:from>
    <xdr:to>
      <xdr:col>20</xdr:col>
      <xdr:colOff>523875</xdr:colOff>
      <xdr:row>19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EE25246D-1B77-47FA-BA06-381BA6037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20</xdr:row>
      <xdr:rowOff>104775</xdr:rowOff>
    </xdr:from>
    <xdr:to>
      <xdr:col>19</xdr:col>
      <xdr:colOff>371476</xdr:colOff>
      <xdr:row>37</xdr:row>
      <xdr:rowOff>80963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CB68C3C7-A524-419F-985E-2A1AA24E3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33" workbookViewId="0">
      <selection activeCell="O45" sqref="O45"/>
    </sheetView>
  </sheetViews>
  <sheetFormatPr defaultRowHeight="15" x14ac:dyDescent="0.25"/>
  <cols>
    <col min="1" max="1" width="18.42578125" customWidth="1"/>
    <col min="2" max="2" width="4.28515625" style="1" hidden="1" customWidth="1"/>
    <col min="3" max="3" width="6.140625" bestFit="1" customWidth="1"/>
    <col min="4" max="4" width="4.28515625" style="1" bestFit="1" customWidth="1"/>
    <col min="5" max="5" width="4.5703125" style="1" bestFit="1" customWidth="1"/>
    <col min="6" max="6" width="4.28515625" hidden="1" customWidth="1"/>
    <col min="7" max="7" width="6.140625" style="2" bestFit="1" customWidth="1"/>
    <col min="8" max="8" width="6.5703125" style="7" customWidth="1"/>
    <col min="9" max="9" width="4.5703125" bestFit="1" customWidth="1"/>
    <col min="10" max="10" width="9.140625" customWidth="1"/>
    <col min="11" max="11" width="6.28515625" bestFit="1" customWidth="1"/>
  </cols>
  <sheetData>
    <row r="1" spans="1:11" x14ac:dyDescent="0.25">
      <c r="E1" s="4"/>
    </row>
    <row r="2" spans="1:11" x14ac:dyDescent="0.25">
      <c r="A2" s="17" t="s">
        <v>16</v>
      </c>
      <c r="B2" s="17"/>
      <c r="C2" s="17"/>
      <c r="D2" s="23"/>
      <c r="E2" s="24"/>
      <c r="F2" s="23"/>
      <c r="G2" s="25"/>
      <c r="H2" s="15">
        <v>0.1</v>
      </c>
      <c r="I2" s="16"/>
    </row>
    <row r="3" spans="1:11" x14ac:dyDescent="0.25">
      <c r="A3" s="17"/>
      <c r="B3" s="17"/>
      <c r="C3" s="17"/>
      <c r="D3" s="12"/>
      <c r="E3" s="13"/>
      <c r="F3" s="12"/>
      <c r="G3" s="14"/>
      <c r="H3" s="15"/>
      <c r="I3" s="16"/>
    </row>
    <row r="4" spans="1:11" ht="18.75" x14ac:dyDescent="0.2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2">
        <f>H2</f>
        <v>0.1</v>
      </c>
    </row>
    <row r="5" spans="1:11" ht="18.75" x14ac:dyDescent="0.25">
      <c r="A5" s="20"/>
      <c r="B5" s="17"/>
      <c r="C5" s="17"/>
      <c r="D5" s="12"/>
      <c r="E5" s="13"/>
      <c r="F5" s="12"/>
      <c r="G5" s="14"/>
      <c r="H5" s="15"/>
      <c r="I5" s="16"/>
    </row>
    <row r="6" spans="1:11" x14ac:dyDescent="0.25">
      <c r="A6" s="19" t="s">
        <v>14</v>
      </c>
      <c r="B6" s="17"/>
      <c r="C6" s="17"/>
      <c r="D6" s="12"/>
      <c r="E6" s="13"/>
      <c r="F6" s="12"/>
      <c r="G6" s="14"/>
      <c r="H6" s="15"/>
      <c r="I6" s="16"/>
    </row>
    <row r="7" spans="1:11" x14ac:dyDescent="0.25">
      <c r="A7" s="18"/>
      <c r="B7" s="17"/>
      <c r="C7" s="8" t="s">
        <v>11</v>
      </c>
      <c r="D7" s="9" t="s">
        <v>0</v>
      </c>
      <c r="E7" s="13"/>
      <c r="F7" s="12"/>
      <c r="G7" s="10" t="s">
        <v>12</v>
      </c>
      <c r="H7" s="11" t="s">
        <v>1</v>
      </c>
      <c r="I7" s="16"/>
    </row>
    <row r="8" spans="1:11" x14ac:dyDescent="0.25">
      <c r="A8" s="6" t="s">
        <v>4</v>
      </c>
      <c r="B8" s="1">
        <v>0</v>
      </c>
      <c r="C8">
        <v>55</v>
      </c>
      <c r="D8" s="1">
        <f>(C8-$C$8)/($C$9-$C$8)</f>
        <v>0</v>
      </c>
      <c r="F8" s="1">
        <v>0.4</v>
      </c>
      <c r="G8" s="2">
        <v>205</v>
      </c>
      <c r="H8" s="1">
        <f>(G8-$G$8)/($G$9-$G$8)*($F$9-$F$8)+$F$8</f>
        <v>0.4</v>
      </c>
      <c r="I8" s="1"/>
    </row>
    <row r="9" spans="1:11" x14ac:dyDescent="0.25">
      <c r="A9" s="6" t="s">
        <v>5</v>
      </c>
      <c r="B9" s="1">
        <v>1</v>
      </c>
      <c r="C9">
        <v>305</v>
      </c>
      <c r="D9" s="1">
        <f>(C9-$C$8)/($C$9-$C$8)</f>
        <v>1</v>
      </c>
      <c r="F9" s="1">
        <v>1</v>
      </c>
      <c r="G9" s="2">
        <v>18</v>
      </c>
      <c r="H9" s="1">
        <f>(G9-$G$8)/($G$9-$G$8)*($F$9-$F$8)+$F$8</f>
        <v>1</v>
      </c>
      <c r="I9" s="1"/>
    </row>
    <row r="10" spans="1:11" x14ac:dyDescent="0.25">
      <c r="F10" s="1"/>
      <c r="I10" s="1"/>
    </row>
    <row r="11" spans="1:11" x14ac:dyDescent="0.25">
      <c r="A11" t="s">
        <v>13</v>
      </c>
      <c r="F11" s="1"/>
      <c r="I11" s="1"/>
    </row>
    <row r="12" spans="1:11" x14ac:dyDescent="0.25">
      <c r="A12" s="3" t="s">
        <v>6</v>
      </c>
      <c r="B12" s="4" t="s">
        <v>0</v>
      </c>
      <c r="C12" s="8" t="s">
        <v>11</v>
      </c>
      <c r="D12" s="9" t="s">
        <v>0</v>
      </c>
      <c r="E12" s="9" t="s">
        <v>9</v>
      </c>
      <c r="F12" s="8" t="s">
        <v>1</v>
      </c>
      <c r="G12" s="10" t="s">
        <v>12</v>
      </c>
      <c r="H12" s="11" t="s">
        <v>1</v>
      </c>
      <c r="I12" s="8" t="s">
        <v>10</v>
      </c>
      <c r="J12" s="8" t="s">
        <v>2</v>
      </c>
      <c r="K12" s="8" t="s">
        <v>3</v>
      </c>
    </row>
    <row r="13" spans="1:11" x14ac:dyDescent="0.25">
      <c r="A13" t="s">
        <v>7</v>
      </c>
      <c r="C13">
        <v>55</v>
      </c>
      <c r="D13" s="1">
        <f t="shared" ref="D13:D38" si="0">(C13-$C$8)/($C$9-$C$8)</f>
        <v>0</v>
      </c>
      <c r="E13" s="1">
        <f>1-D13</f>
        <v>1</v>
      </c>
      <c r="G13" s="5">
        <v>205</v>
      </c>
      <c r="H13" s="1">
        <f t="shared" ref="H13:H38" si="1">(G13-$G$8)/($G$9-$G$8)*($F$9-$F$8)+$F$8</f>
        <v>0.4</v>
      </c>
      <c r="I13" s="1">
        <f>1-H13</f>
        <v>0.6</v>
      </c>
      <c r="J13" s="1">
        <f t="shared" ref="J13:J23" si="2">H13*$H$2/(H13*$H$2+D13*(1-$H$2))</f>
        <v>1</v>
      </c>
      <c r="K13" s="1">
        <f>H13</f>
        <v>0.4</v>
      </c>
    </row>
    <row r="14" spans="1:11" x14ac:dyDescent="0.25">
      <c r="A14" t="s">
        <v>7</v>
      </c>
      <c r="C14">
        <v>56</v>
      </c>
      <c r="D14" s="1">
        <f t="shared" si="0"/>
        <v>4.0000000000000001E-3</v>
      </c>
      <c r="E14" s="1">
        <f t="shared" ref="E14:E23" si="3">1-D14</f>
        <v>0.996</v>
      </c>
      <c r="G14" s="5">
        <v>82</v>
      </c>
      <c r="H14" s="1">
        <f t="shared" si="1"/>
        <v>0.79465240641711232</v>
      </c>
      <c r="I14" s="1">
        <f t="shared" ref="I14:I23" si="4">1-H14</f>
        <v>0.20534759358288768</v>
      </c>
      <c r="J14" s="1">
        <f t="shared" si="2"/>
        <v>0.95666057219375267</v>
      </c>
      <c r="K14" s="1">
        <f t="shared" ref="K14:K38" si="5">H14</f>
        <v>0.79465240641711232</v>
      </c>
    </row>
    <row r="15" spans="1:11" x14ac:dyDescent="0.25">
      <c r="A15" t="s">
        <v>7</v>
      </c>
      <c r="C15">
        <v>57</v>
      </c>
      <c r="D15" s="1">
        <f t="shared" si="0"/>
        <v>8.0000000000000002E-3</v>
      </c>
      <c r="E15" s="1">
        <f t="shared" si="3"/>
        <v>0.99199999999999999</v>
      </c>
      <c r="G15" s="5">
        <v>72</v>
      </c>
      <c r="H15" s="1">
        <f t="shared" si="1"/>
        <v>0.82673796791443843</v>
      </c>
      <c r="I15" s="1">
        <f t="shared" si="4"/>
        <v>0.17326203208556157</v>
      </c>
      <c r="J15" s="1">
        <f t="shared" si="2"/>
        <v>0.91988766184310744</v>
      </c>
      <c r="K15" s="1">
        <f>H15</f>
        <v>0.82673796791443843</v>
      </c>
    </row>
    <row r="16" spans="1:11" x14ac:dyDescent="0.25">
      <c r="A16" t="s">
        <v>7</v>
      </c>
      <c r="C16">
        <v>58</v>
      </c>
      <c r="D16" s="1">
        <f t="shared" si="0"/>
        <v>1.2E-2</v>
      </c>
      <c r="E16" s="1">
        <f t="shared" si="3"/>
        <v>0.98799999999999999</v>
      </c>
      <c r="G16" s="5">
        <v>65</v>
      </c>
      <c r="H16" s="1">
        <f t="shared" si="1"/>
        <v>0.84919786096256678</v>
      </c>
      <c r="I16" s="1">
        <f t="shared" si="4"/>
        <v>0.15080213903743322</v>
      </c>
      <c r="J16" s="1">
        <f t="shared" si="2"/>
        <v>0.8871706630315761</v>
      </c>
      <c r="K16" s="1">
        <f>H16</f>
        <v>0.84919786096256678</v>
      </c>
    </row>
    <row r="17" spans="1:11" x14ac:dyDescent="0.25">
      <c r="A17" t="s">
        <v>7</v>
      </c>
      <c r="C17">
        <v>59</v>
      </c>
      <c r="D17" s="1">
        <f t="shared" si="0"/>
        <v>1.6E-2</v>
      </c>
      <c r="E17" s="1">
        <f t="shared" si="3"/>
        <v>0.98399999999999999</v>
      </c>
      <c r="G17" s="5">
        <v>58</v>
      </c>
      <c r="H17" s="1">
        <f t="shared" si="1"/>
        <v>0.87165775401069523</v>
      </c>
      <c r="I17" s="1">
        <f t="shared" si="4"/>
        <v>0.12834224598930477</v>
      </c>
      <c r="J17" s="1">
        <f t="shared" si="2"/>
        <v>0.85821995703635068</v>
      </c>
      <c r="K17" s="1">
        <f t="shared" ref="K17" si="6">H17</f>
        <v>0.87165775401069523</v>
      </c>
    </row>
    <row r="18" spans="1:11" x14ac:dyDescent="0.25">
      <c r="A18" t="s">
        <v>7</v>
      </c>
      <c r="C18">
        <v>63</v>
      </c>
      <c r="D18" s="1">
        <f t="shared" si="0"/>
        <v>3.2000000000000001E-2</v>
      </c>
      <c r="E18" s="1">
        <f t="shared" si="3"/>
        <v>0.96799999999999997</v>
      </c>
      <c r="G18" s="5">
        <v>49</v>
      </c>
      <c r="H18" s="1">
        <f t="shared" si="1"/>
        <v>0.90053475935828875</v>
      </c>
      <c r="I18" s="1">
        <f t="shared" si="4"/>
        <v>9.946524064171125E-2</v>
      </c>
      <c r="J18" s="1">
        <f t="shared" si="2"/>
        <v>0.75768483190555036</v>
      </c>
      <c r="K18" s="1">
        <f t="shared" si="5"/>
        <v>0.90053475935828875</v>
      </c>
    </row>
    <row r="19" spans="1:11" x14ac:dyDescent="0.25">
      <c r="A19" t="s">
        <v>7</v>
      </c>
      <c r="C19">
        <v>106</v>
      </c>
      <c r="D19" s="1">
        <f t="shared" si="0"/>
        <v>0.20399999999999999</v>
      </c>
      <c r="E19" s="1">
        <f t="shared" si="3"/>
        <v>0.79600000000000004</v>
      </c>
      <c r="G19" s="5">
        <v>31</v>
      </c>
      <c r="H19" s="1">
        <f t="shared" si="1"/>
        <v>0.95828877005347601</v>
      </c>
      <c r="I19" s="1">
        <f t="shared" si="4"/>
        <v>4.1711229946523987E-2</v>
      </c>
      <c r="J19" s="1">
        <f t="shared" si="2"/>
        <v>0.34294550381603428</v>
      </c>
      <c r="K19" s="1">
        <f t="shared" si="5"/>
        <v>0.95828877005347601</v>
      </c>
    </row>
    <row r="20" spans="1:11" x14ac:dyDescent="0.25">
      <c r="A20" t="s">
        <v>7</v>
      </c>
      <c r="C20">
        <v>155</v>
      </c>
      <c r="D20" s="1">
        <f t="shared" si="0"/>
        <v>0.4</v>
      </c>
      <c r="E20" s="1">
        <f t="shared" si="3"/>
        <v>0.6</v>
      </c>
      <c r="G20" s="5">
        <v>27</v>
      </c>
      <c r="H20" s="1">
        <f t="shared" si="1"/>
        <v>0.97112299465240648</v>
      </c>
      <c r="I20" s="1">
        <f t="shared" si="4"/>
        <v>2.8877005347593521E-2</v>
      </c>
      <c r="J20" s="1">
        <f t="shared" si="2"/>
        <v>0.21244735610669163</v>
      </c>
      <c r="K20" s="1">
        <f t="shared" si="5"/>
        <v>0.97112299465240648</v>
      </c>
    </row>
    <row r="21" spans="1:11" x14ac:dyDescent="0.25">
      <c r="A21" t="s">
        <v>7</v>
      </c>
      <c r="C21">
        <v>205</v>
      </c>
      <c r="D21" s="1">
        <f t="shared" si="0"/>
        <v>0.6</v>
      </c>
      <c r="E21" s="1">
        <f t="shared" si="3"/>
        <v>0.4</v>
      </c>
      <c r="G21" s="5">
        <v>21</v>
      </c>
      <c r="H21" s="1">
        <f t="shared" si="1"/>
        <v>0.99037433155080212</v>
      </c>
      <c r="I21" s="1">
        <f t="shared" si="4"/>
        <v>9.6256684491978772E-3</v>
      </c>
      <c r="J21" s="1">
        <f t="shared" si="2"/>
        <v>0.15497907949790796</v>
      </c>
      <c r="K21" s="1">
        <f t="shared" si="5"/>
        <v>0.99037433155080212</v>
      </c>
    </row>
    <row r="22" spans="1:11" x14ac:dyDescent="0.25">
      <c r="A22" t="s">
        <v>7</v>
      </c>
      <c r="C22">
        <v>256</v>
      </c>
      <c r="D22" s="1">
        <f t="shared" si="0"/>
        <v>0.80400000000000005</v>
      </c>
      <c r="E22" s="1">
        <f t="shared" si="3"/>
        <v>0.19599999999999995</v>
      </c>
      <c r="G22" s="5">
        <v>20</v>
      </c>
      <c r="H22" s="1">
        <f t="shared" si="1"/>
        <v>0.99358288770053471</v>
      </c>
      <c r="I22" s="1">
        <f t="shared" si="4"/>
        <v>6.4171122994652885E-3</v>
      </c>
      <c r="J22" s="1">
        <f t="shared" si="2"/>
        <v>0.12073307982418977</v>
      </c>
      <c r="K22" s="1">
        <f t="shared" si="5"/>
        <v>0.99358288770053471</v>
      </c>
    </row>
    <row r="23" spans="1:11" x14ac:dyDescent="0.25">
      <c r="A23" t="s">
        <v>7</v>
      </c>
      <c r="C23">
        <v>305</v>
      </c>
      <c r="D23" s="1">
        <f t="shared" si="0"/>
        <v>1</v>
      </c>
      <c r="E23" s="1">
        <f t="shared" si="3"/>
        <v>0</v>
      </c>
      <c r="G23" s="5">
        <v>18</v>
      </c>
      <c r="H23" s="1">
        <f t="shared" si="1"/>
        <v>1</v>
      </c>
      <c r="I23" s="1">
        <f t="shared" si="4"/>
        <v>0</v>
      </c>
      <c r="J23" s="1">
        <f t="shared" si="2"/>
        <v>0.1</v>
      </c>
      <c r="K23" s="1">
        <f t="shared" si="5"/>
        <v>1</v>
      </c>
    </row>
    <row r="24" spans="1:11" x14ac:dyDescent="0.25">
      <c r="H24" s="1"/>
      <c r="I24" s="1"/>
      <c r="J24" s="1"/>
    </row>
    <row r="25" spans="1:11" x14ac:dyDescent="0.25">
      <c r="A25" t="s">
        <v>8</v>
      </c>
      <c r="C25">
        <v>55</v>
      </c>
      <c r="D25" s="1">
        <f t="shared" si="0"/>
        <v>0</v>
      </c>
      <c r="G25" s="2">
        <v>205</v>
      </c>
      <c r="H25" s="1">
        <f t="shared" si="1"/>
        <v>0.4</v>
      </c>
      <c r="I25" s="1"/>
      <c r="J25" s="1">
        <f t="shared" ref="J25:J38" si="7">H25*$H$2/(H25*$H$2+D25*(1-$H$2))</f>
        <v>1</v>
      </c>
      <c r="K25" s="1">
        <f t="shared" si="5"/>
        <v>0.4</v>
      </c>
    </row>
    <row r="26" spans="1:11" x14ac:dyDescent="0.25">
      <c r="A26" t="s">
        <v>8</v>
      </c>
      <c r="C26">
        <v>56</v>
      </c>
      <c r="D26" s="1">
        <f t="shared" si="0"/>
        <v>4.0000000000000001E-3</v>
      </c>
      <c r="G26" s="2">
        <v>181</v>
      </c>
      <c r="H26" s="1">
        <f t="shared" si="1"/>
        <v>0.47700534759358293</v>
      </c>
      <c r="I26" s="1"/>
      <c r="J26" s="1">
        <f t="shared" si="7"/>
        <v>0.92982529291581539</v>
      </c>
      <c r="K26" s="1">
        <f t="shared" si="5"/>
        <v>0.47700534759358293</v>
      </c>
    </row>
    <row r="27" spans="1:11" x14ac:dyDescent="0.25">
      <c r="A27" t="s">
        <v>8</v>
      </c>
      <c r="C27">
        <v>57</v>
      </c>
      <c r="D27" s="1">
        <f t="shared" si="0"/>
        <v>8.0000000000000002E-3</v>
      </c>
      <c r="G27" s="2">
        <v>162</v>
      </c>
      <c r="H27" s="1">
        <f t="shared" si="1"/>
        <v>0.53796791443850267</v>
      </c>
      <c r="I27" s="1"/>
      <c r="J27" s="1">
        <f t="shared" si="7"/>
        <v>0.88196100434843605</v>
      </c>
      <c r="K27" s="1">
        <f t="shared" si="5"/>
        <v>0.53796791443850267</v>
      </c>
    </row>
    <row r="28" spans="1:11" x14ac:dyDescent="0.25">
      <c r="A28" t="s">
        <v>8</v>
      </c>
      <c r="C28">
        <v>58</v>
      </c>
      <c r="D28" s="1">
        <f t="shared" si="0"/>
        <v>1.2E-2</v>
      </c>
      <c r="G28" s="2">
        <v>111</v>
      </c>
      <c r="H28" s="1">
        <f t="shared" si="1"/>
        <v>0.70160427807486636</v>
      </c>
      <c r="I28" s="1"/>
      <c r="J28" s="1">
        <f t="shared" si="7"/>
        <v>0.86660149541599507</v>
      </c>
      <c r="K28" s="1">
        <f t="shared" si="5"/>
        <v>0.70160427807486636</v>
      </c>
    </row>
    <row r="29" spans="1:11" x14ac:dyDescent="0.25">
      <c r="A29" t="s">
        <v>8</v>
      </c>
      <c r="C29">
        <v>59</v>
      </c>
      <c r="D29" s="1">
        <f t="shared" si="0"/>
        <v>1.6E-2</v>
      </c>
      <c r="G29" s="2">
        <v>92</v>
      </c>
      <c r="H29" s="1">
        <f t="shared" si="1"/>
        <v>0.7625668449197861</v>
      </c>
      <c r="I29" s="1"/>
      <c r="J29" s="1">
        <f t="shared" si="7"/>
        <v>0.84115898258694732</v>
      </c>
      <c r="K29" s="1">
        <f t="shared" si="5"/>
        <v>0.7625668449197861</v>
      </c>
    </row>
    <row r="30" spans="1:11" x14ac:dyDescent="0.25">
      <c r="A30" t="s">
        <v>8</v>
      </c>
      <c r="C30">
        <v>60</v>
      </c>
      <c r="D30" s="1">
        <f t="shared" si="0"/>
        <v>0.02</v>
      </c>
      <c r="G30" s="2">
        <v>86</v>
      </c>
      <c r="H30" s="1">
        <f t="shared" si="1"/>
        <v>0.78181818181818175</v>
      </c>
      <c r="I30" s="1"/>
      <c r="J30" s="1">
        <f t="shared" si="7"/>
        <v>0.81285444234404536</v>
      </c>
      <c r="K30" s="1">
        <f t="shared" si="5"/>
        <v>0.78181818181818175</v>
      </c>
    </row>
    <row r="31" spans="1:11" x14ac:dyDescent="0.25">
      <c r="A31" t="s">
        <v>8</v>
      </c>
      <c r="C31">
        <v>61</v>
      </c>
      <c r="D31" s="1">
        <f t="shared" si="0"/>
        <v>2.4E-2</v>
      </c>
      <c r="G31" s="2">
        <v>80</v>
      </c>
      <c r="H31" s="1">
        <f t="shared" si="1"/>
        <v>0.8010695187165775</v>
      </c>
      <c r="I31" s="1"/>
      <c r="J31" s="1">
        <f t="shared" si="7"/>
        <v>0.78762513670396228</v>
      </c>
      <c r="K31" s="1">
        <f t="shared" si="5"/>
        <v>0.8010695187165775</v>
      </c>
    </row>
    <row r="32" spans="1:11" x14ac:dyDescent="0.25">
      <c r="A32" t="s">
        <v>8</v>
      </c>
      <c r="C32">
        <v>62</v>
      </c>
      <c r="D32" s="1">
        <f t="shared" si="0"/>
        <v>2.8000000000000001E-2</v>
      </c>
      <c r="G32" s="2">
        <v>73</v>
      </c>
      <c r="H32" s="1">
        <f t="shared" si="1"/>
        <v>0.82352941176470584</v>
      </c>
      <c r="I32" s="1"/>
      <c r="J32" s="1">
        <f t="shared" si="7"/>
        <v>0.76569678407350694</v>
      </c>
      <c r="K32" s="1">
        <f t="shared" si="5"/>
        <v>0.82352941176470584</v>
      </c>
    </row>
    <row r="33" spans="1:19" x14ac:dyDescent="0.25">
      <c r="A33" t="s">
        <v>8</v>
      </c>
      <c r="C33">
        <v>63</v>
      </c>
      <c r="D33" s="1">
        <f t="shared" si="0"/>
        <v>3.2000000000000001E-2</v>
      </c>
      <c r="G33" s="2">
        <v>69</v>
      </c>
      <c r="H33" s="1">
        <f t="shared" si="1"/>
        <v>0.83636363636363642</v>
      </c>
      <c r="I33" s="1"/>
      <c r="J33" s="1">
        <f t="shared" si="7"/>
        <v>0.7438551099611902</v>
      </c>
      <c r="K33" s="1">
        <f t="shared" si="5"/>
        <v>0.83636363636363642</v>
      </c>
    </row>
    <row r="34" spans="1:19" x14ac:dyDescent="0.25">
      <c r="A34" t="s">
        <v>8</v>
      </c>
      <c r="C34">
        <v>106</v>
      </c>
      <c r="D34" s="1">
        <f t="shared" si="0"/>
        <v>0.20399999999999999</v>
      </c>
      <c r="G34" s="2">
        <v>38</v>
      </c>
      <c r="H34" s="1">
        <f t="shared" si="1"/>
        <v>0.93582887700534756</v>
      </c>
      <c r="I34" s="1"/>
      <c r="J34" s="1">
        <f t="shared" si="7"/>
        <v>0.33762144725774218</v>
      </c>
      <c r="K34" s="1">
        <f t="shared" si="5"/>
        <v>0.93582887700534756</v>
      </c>
    </row>
    <row r="35" spans="1:19" x14ac:dyDescent="0.25">
      <c r="A35" t="s">
        <v>8</v>
      </c>
      <c r="C35">
        <v>155</v>
      </c>
      <c r="D35" s="1">
        <f t="shared" si="0"/>
        <v>0.4</v>
      </c>
      <c r="G35" s="2">
        <v>30</v>
      </c>
      <c r="H35" s="1">
        <f t="shared" si="1"/>
        <v>0.96149732620320849</v>
      </c>
      <c r="I35" s="1"/>
      <c r="J35" s="1">
        <f t="shared" si="7"/>
        <v>0.2107854630715123</v>
      </c>
      <c r="K35" s="1">
        <f t="shared" si="5"/>
        <v>0.96149732620320849</v>
      </c>
    </row>
    <row r="36" spans="1:19" x14ac:dyDescent="0.25">
      <c r="A36" t="s">
        <v>8</v>
      </c>
      <c r="C36">
        <v>205</v>
      </c>
      <c r="D36" s="1">
        <f t="shared" si="0"/>
        <v>0.6</v>
      </c>
      <c r="G36" s="2">
        <v>24</v>
      </c>
      <c r="H36" s="1">
        <f t="shared" si="1"/>
        <v>0.98074866310160425</v>
      </c>
      <c r="I36" s="1"/>
      <c r="J36" s="1">
        <f t="shared" si="7"/>
        <v>0.15370432450553134</v>
      </c>
      <c r="K36" s="1">
        <f t="shared" si="5"/>
        <v>0.98074866310160425</v>
      </c>
    </row>
    <row r="37" spans="1:19" x14ac:dyDescent="0.25">
      <c r="A37" t="s">
        <v>8</v>
      </c>
      <c r="C37">
        <v>256</v>
      </c>
      <c r="D37" s="1">
        <f t="shared" si="0"/>
        <v>0.80400000000000005</v>
      </c>
      <c r="G37" s="2">
        <v>21</v>
      </c>
      <c r="H37" s="1">
        <f t="shared" si="1"/>
        <v>0.99037433155080212</v>
      </c>
      <c r="I37" s="1"/>
      <c r="J37" s="1">
        <f t="shared" si="7"/>
        <v>0.12039013684952274</v>
      </c>
      <c r="K37" s="1">
        <f t="shared" si="5"/>
        <v>0.99037433155080212</v>
      </c>
    </row>
    <row r="38" spans="1:19" x14ac:dyDescent="0.25">
      <c r="A38" t="s">
        <v>8</v>
      </c>
      <c r="C38">
        <v>305</v>
      </c>
      <c r="D38" s="1">
        <f t="shared" si="0"/>
        <v>1</v>
      </c>
      <c r="G38" s="2">
        <v>18</v>
      </c>
      <c r="H38" s="1">
        <f t="shared" si="1"/>
        <v>1</v>
      </c>
      <c r="I38" s="1"/>
      <c r="J38" s="1">
        <f t="shared" si="7"/>
        <v>0.1</v>
      </c>
      <c r="K38" s="1">
        <f t="shared" si="5"/>
        <v>1</v>
      </c>
    </row>
    <row r="41" spans="1:19" ht="33" customHeight="1" x14ac:dyDescent="0.25">
      <c r="A41" s="27" t="s">
        <v>18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</sheetData>
  <mergeCells count="1">
    <mergeCell ref="A41:S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workbookViewId="0">
      <selection activeCell="A5" sqref="A5"/>
    </sheetView>
  </sheetViews>
  <sheetFormatPr defaultRowHeight="15" x14ac:dyDescent="0.25"/>
  <cols>
    <col min="1" max="1" width="18.42578125" customWidth="1"/>
    <col min="2" max="2" width="4.28515625" style="1" hidden="1" customWidth="1"/>
    <col min="3" max="3" width="6.140625" bestFit="1" customWidth="1"/>
    <col min="4" max="4" width="4.28515625" style="1" bestFit="1" customWidth="1"/>
    <col min="5" max="5" width="4.5703125" style="1" bestFit="1" customWidth="1"/>
    <col min="6" max="6" width="4.28515625" hidden="1" customWidth="1"/>
    <col min="7" max="7" width="6.140625" style="2" bestFit="1" customWidth="1"/>
    <col min="8" max="8" width="6.5703125" style="7" customWidth="1"/>
    <col min="9" max="9" width="4.5703125" bestFit="1" customWidth="1"/>
    <col min="10" max="10" width="9.140625" customWidth="1"/>
    <col min="11" max="11" width="6.28515625" bestFit="1" customWidth="1"/>
  </cols>
  <sheetData>
    <row r="1" spans="1:11" x14ac:dyDescent="0.25">
      <c r="E1" s="4"/>
    </row>
    <row r="2" spans="1:11" x14ac:dyDescent="0.25">
      <c r="A2" s="17" t="s">
        <v>16</v>
      </c>
      <c r="B2" s="17"/>
      <c r="C2" s="17"/>
      <c r="D2" s="23"/>
      <c r="E2" s="24"/>
      <c r="F2" s="23"/>
      <c r="G2" s="25"/>
      <c r="H2" s="15">
        <v>0.1</v>
      </c>
      <c r="I2" s="16"/>
    </row>
    <row r="3" spans="1:11" x14ac:dyDescent="0.25">
      <c r="A3" s="17"/>
      <c r="B3" s="17"/>
      <c r="C3" s="17"/>
      <c r="D3" s="12"/>
      <c r="E3" s="13"/>
      <c r="F3" s="12"/>
      <c r="G3" s="14"/>
      <c r="H3" s="15"/>
      <c r="I3" s="16"/>
    </row>
    <row r="4" spans="1:11" x14ac:dyDescent="0.25">
      <c r="A4" s="26" t="s">
        <v>17</v>
      </c>
      <c r="B4" s="17"/>
      <c r="C4" s="17"/>
      <c r="D4" s="12"/>
      <c r="E4" s="13"/>
      <c r="F4" s="12"/>
      <c r="G4" s="14"/>
      <c r="H4" s="15"/>
      <c r="I4" s="16"/>
    </row>
    <row r="5" spans="1:11" ht="18.75" x14ac:dyDescent="0.25">
      <c r="A5" s="20"/>
      <c r="B5" s="17"/>
      <c r="C5" s="17"/>
      <c r="D5" s="12"/>
      <c r="E5" s="13"/>
      <c r="F5" s="12"/>
      <c r="G5" s="14"/>
      <c r="H5" s="15"/>
      <c r="I5" s="16"/>
    </row>
    <row r="6" spans="1:11" x14ac:dyDescent="0.25">
      <c r="A6" s="19" t="s">
        <v>14</v>
      </c>
      <c r="B6" s="17"/>
      <c r="C6" s="17"/>
      <c r="D6" s="12"/>
      <c r="E6" s="13"/>
      <c r="F6" s="12"/>
      <c r="G6" s="14"/>
      <c r="H6" s="15"/>
      <c r="I6" s="16"/>
    </row>
    <row r="7" spans="1:11" x14ac:dyDescent="0.25">
      <c r="A7" s="18"/>
      <c r="B7" s="17"/>
      <c r="C7" s="8" t="s">
        <v>11</v>
      </c>
      <c r="D7" s="9" t="s">
        <v>0</v>
      </c>
      <c r="E7" s="13"/>
      <c r="F7" s="12"/>
      <c r="G7" s="10" t="s">
        <v>12</v>
      </c>
      <c r="H7" s="11" t="s">
        <v>1</v>
      </c>
      <c r="I7" s="16"/>
    </row>
    <row r="8" spans="1:11" x14ac:dyDescent="0.25">
      <c r="A8" s="6" t="s">
        <v>4</v>
      </c>
      <c r="B8" s="1">
        <v>0</v>
      </c>
      <c r="C8">
        <v>55</v>
      </c>
      <c r="D8" s="1">
        <f>(C8-$C$8)/($C$9-$C$8)</f>
        <v>0</v>
      </c>
      <c r="F8" s="1">
        <v>0.4</v>
      </c>
      <c r="G8" s="2">
        <v>205</v>
      </c>
      <c r="H8" s="1">
        <f>(G8-$G$8)/($G$9-$G$8)*($F$9-$F$8)+$F$8</f>
        <v>0.4</v>
      </c>
      <c r="I8" s="1"/>
    </row>
    <row r="9" spans="1:11" x14ac:dyDescent="0.25">
      <c r="A9" s="6" t="s">
        <v>5</v>
      </c>
      <c r="B9" s="1">
        <v>1</v>
      </c>
      <c r="C9">
        <v>305</v>
      </c>
      <c r="D9" s="1">
        <f>(C9-$C$8)/($C$9-$C$8)</f>
        <v>1</v>
      </c>
      <c r="F9" s="1">
        <v>1</v>
      </c>
      <c r="G9" s="2">
        <v>18</v>
      </c>
      <c r="H9" s="1">
        <f>(G9-$G$8)/($G$9-$G$8)*($F$9-$F$8)+$F$8</f>
        <v>1</v>
      </c>
      <c r="I9" s="1"/>
    </row>
    <row r="10" spans="1:11" x14ac:dyDescent="0.25">
      <c r="F10" s="1"/>
      <c r="I10" s="1"/>
    </row>
    <row r="11" spans="1:11" x14ac:dyDescent="0.25">
      <c r="A11" t="s">
        <v>13</v>
      </c>
      <c r="F11" s="1"/>
      <c r="I11" s="1"/>
    </row>
    <row r="12" spans="1:11" x14ac:dyDescent="0.25">
      <c r="A12" s="3" t="s">
        <v>6</v>
      </c>
      <c r="B12" s="4" t="s">
        <v>0</v>
      </c>
      <c r="C12" s="8" t="s">
        <v>11</v>
      </c>
      <c r="D12" s="9" t="s">
        <v>0</v>
      </c>
      <c r="E12" s="9" t="s">
        <v>9</v>
      </c>
      <c r="F12" s="8" t="s">
        <v>1</v>
      </c>
      <c r="G12" s="10" t="s">
        <v>12</v>
      </c>
      <c r="H12" s="11" t="s">
        <v>1</v>
      </c>
      <c r="I12" s="8" t="s">
        <v>10</v>
      </c>
      <c r="J12" s="8" t="s">
        <v>2</v>
      </c>
      <c r="K12" s="8" t="s">
        <v>3</v>
      </c>
    </row>
    <row r="13" spans="1:11" x14ac:dyDescent="0.25">
      <c r="A13" t="s">
        <v>7</v>
      </c>
      <c r="C13">
        <v>55</v>
      </c>
      <c r="D13" s="1">
        <f t="shared" ref="D13:D38" si="0">(C13-$C$8)/($C$9-$C$8)</f>
        <v>0</v>
      </c>
      <c r="E13" s="1">
        <f>1-D13</f>
        <v>1</v>
      </c>
      <c r="G13" s="5">
        <v>205</v>
      </c>
      <c r="H13" s="1">
        <f t="shared" ref="H13:H38" si="1">(G13-$G$8)/($G$9-$G$8)*($F$9-$F$8)+$F$8</f>
        <v>0.4</v>
      </c>
      <c r="I13" s="1">
        <f>1-H13</f>
        <v>0.6</v>
      </c>
      <c r="J13" s="1">
        <f t="shared" ref="J13:J23" si="2">H13*$H$2/(H13*$H$2+D13*(1-$H$2))</f>
        <v>1</v>
      </c>
      <c r="K13" s="1">
        <f>H13</f>
        <v>0.4</v>
      </c>
    </row>
    <row r="14" spans="1:11" x14ac:dyDescent="0.25">
      <c r="A14" t="s">
        <v>7</v>
      </c>
      <c r="C14">
        <v>56</v>
      </c>
      <c r="D14" s="1">
        <f t="shared" si="0"/>
        <v>4.0000000000000001E-3</v>
      </c>
      <c r="E14" s="1">
        <f t="shared" ref="E14:E23" si="3">1-D14</f>
        <v>0.996</v>
      </c>
      <c r="G14" s="5">
        <v>82</v>
      </c>
      <c r="H14" s="1">
        <f t="shared" si="1"/>
        <v>0.79465240641711232</v>
      </c>
      <c r="I14" s="1">
        <f t="shared" ref="I14:I23" si="4">1-H14</f>
        <v>0.20534759358288768</v>
      </c>
      <c r="J14" s="1">
        <f t="shared" si="2"/>
        <v>0.95666057219375267</v>
      </c>
      <c r="K14" s="1">
        <f t="shared" ref="K14:K38" si="5">H14</f>
        <v>0.79465240641711232</v>
      </c>
    </row>
    <row r="15" spans="1:11" x14ac:dyDescent="0.25">
      <c r="A15" t="s">
        <v>7</v>
      </c>
      <c r="C15">
        <v>57</v>
      </c>
      <c r="D15" s="1">
        <f t="shared" si="0"/>
        <v>8.0000000000000002E-3</v>
      </c>
      <c r="E15" s="1">
        <f t="shared" si="3"/>
        <v>0.99199999999999999</v>
      </c>
      <c r="G15" s="5">
        <v>72</v>
      </c>
      <c r="H15" s="1">
        <f t="shared" si="1"/>
        <v>0.82673796791443843</v>
      </c>
      <c r="I15" s="1">
        <f t="shared" si="4"/>
        <v>0.17326203208556157</v>
      </c>
      <c r="J15" s="1">
        <f t="shared" si="2"/>
        <v>0.91988766184310744</v>
      </c>
      <c r="K15" s="1">
        <f>H15</f>
        <v>0.82673796791443843</v>
      </c>
    </row>
    <row r="16" spans="1:11" x14ac:dyDescent="0.25">
      <c r="A16" t="s">
        <v>7</v>
      </c>
      <c r="C16">
        <v>58</v>
      </c>
      <c r="D16" s="1">
        <f t="shared" si="0"/>
        <v>1.2E-2</v>
      </c>
      <c r="E16" s="1">
        <f t="shared" si="3"/>
        <v>0.98799999999999999</v>
      </c>
      <c r="G16" s="5">
        <v>65</v>
      </c>
      <c r="H16" s="1">
        <f t="shared" si="1"/>
        <v>0.84919786096256678</v>
      </c>
      <c r="I16" s="1">
        <f t="shared" si="4"/>
        <v>0.15080213903743322</v>
      </c>
      <c r="J16" s="1">
        <f t="shared" si="2"/>
        <v>0.8871706630315761</v>
      </c>
      <c r="K16" s="1">
        <f>H16</f>
        <v>0.84919786096256678</v>
      </c>
    </row>
    <row r="17" spans="1:11" x14ac:dyDescent="0.25">
      <c r="A17" t="s">
        <v>7</v>
      </c>
      <c r="C17">
        <v>59</v>
      </c>
      <c r="D17" s="1">
        <f t="shared" si="0"/>
        <v>1.6E-2</v>
      </c>
      <c r="E17" s="1">
        <f t="shared" si="3"/>
        <v>0.98399999999999999</v>
      </c>
      <c r="G17" s="5">
        <v>58</v>
      </c>
      <c r="H17" s="1">
        <f t="shared" si="1"/>
        <v>0.87165775401069523</v>
      </c>
      <c r="I17" s="1">
        <f t="shared" si="4"/>
        <v>0.12834224598930477</v>
      </c>
      <c r="J17" s="1">
        <f t="shared" si="2"/>
        <v>0.85821995703635068</v>
      </c>
      <c r="K17" s="1">
        <f t="shared" ref="K17" si="6">H17</f>
        <v>0.87165775401069523</v>
      </c>
    </row>
    <row r="18" spans="1:11" x14ac:dyDescent="0.25">
      <c r="A18" t="s">
        <v>7</v>
      </c>
      <c r="C18">
        <v>63</v>
      </c>
      <c r="D18" s="1">
        <f t="shared" si="0"/>
        <v>3.2000000000000001E-2</v>
      </c>
      <c r="E18" s="1">
        <f t="shared" si="3"/>
        <v>0.96799999999999997</v>
      </c>
      <c r="G18" s="5">
        <v>49</v>
      </c>
      <c r="H18" s="1">
        <f t="shared" si="1"/>
        <v>0.90053475935828875</v>
      </c>
      <c r="I18" s="1">
        <f t="shared" si="4"/>
        <v>9.946524064171125E-2</v>
      </c>
      <c r="J18" s="1">
        <f t="shared" si="2"/>
        <v>0.75768483190555036</v>
      </c>
      <c r="K18" s="1">
        <f t="shared" si="5"/>
        <v>0.90053475935828875</v>
      </c>
    </row>
    <row r="19" spans="1:11" x14ac:dyDescent="0.25">
      <c r="A19" t="s">
        <v>7</v>
      </c>
      <c r="C19">
        <v>106</v>
      </c>
      <c r="D19" s="1">
        <f t="shared" si="0"/>
        <v>0.20399999999999999</v>
      </c>
      <c r="E19" s="1">
        <f t="shared" si="3"/>
        <v>0.79600000000000004</v>
      </c>
      <c r="G19" s="5">
        <v>31</v>
      </c>
      <c r="H19" s="1">
        <f t="shared" si="1"/>
        <v>0.95828877005347601</v>
      </c>
      <c r="I19" s="1">
        <f t="shared" si="4"/>
        <v>4.1711229946523987E-2</v>
      </c>
      <c r="J19" s="1">
        <f t="shared" si="2"/>
        <v>0.34294550381603428</v>
      </c>
      <c r="K19" s="1">
        <f t="shared" si="5"/>
        <v>0.95828877005347601</v>
      </c>
    </row>
    <row r="20" spans="1:11" x14ac:dyDescent="0.25">
      <c r="A20" t="s">
        <v>7</v>
      </c>
      <c r="C20">
        <v>155</v>
      </c>
      <c r="D20" s="1">
        <f t="shared" si="0"/>
        <v>0.4</v>
      </c>
      <c r="E20" s="1">
        <f t="shared" si="3"/>
        <v>0.6</v>
      </c>
      <c r="G20" s="5">
        <v>27</v>
      </c>
      <c r="H20" s="1">
        <f t="shared" si="1"/>
        <v>0.97112299465240648</v>
      </c>
      <c r="I20" s="1">
        <f t="shared" si="4"/>
        <v>2.8877005347593521E-2</v>
      </c>
      <c r="J20" s="1">
        <f t="shared" si="2"/>
        <v>0.21244735610669163</v>
      </c>
      <c r="K20" s="1">
        <f t="shared" si="5"/>
        <v>0.97112299465240648</v>
      </c>
    </row>
    <row r="21" spans="1:11" x14ac:dyDescent="0.25">
      <c r="A21" t="s">
        <v>7</v>
      </c>
      <c r="C21">
        <v>205</v>
      </c>
      <c r="D21" s="1">
        <f t="shared" si="0"/>
        <v>0.6</v>
      </c>
      <c r="E21" s="1">
        <f t="shared" si="3"/>
        <v>0.4</v>
      </c>
      <c r="G21" s="5">
        <v>21</v>
      </c>
      <c r="H21" s="1">
        <f t="shared" si="1"/>
        <v>0.99037433155080212</v>
      </c>
      <c r="I21" s="1">
        <f t="shared" si="4"/>
        <v>9.6256684491978772E-3</v>
      </c>
      <c r="J21" s="1">
        <f t="shared" si="2"/>
        <v>0.15497907949790796</v>
      </c>
      <c r="K21" s="1">
        <f t="shared" si="5"/>
        <v>0.99037433155080212</v>
      </c>
    </row>
    <row r="22" spans="1:11" x14ac:dyDescent="0.25">
      <c r="A22" t="s">
        <v>7</v>
      </c>
      <c r="C22">
        <v>256</v>
      </c>
      <c r="D22" s="1">
        <f t="shared" si="0"/>
        <v>0.80400000000000005</v>
      </c>
      <c r="E22" s="1">
        <f t="shared" si="3"/>
        <v>0.19599999999999995</v>
      </c>
      <c r="G22" s="5">
        <v>20</v>
      </c>
      <c r="H22" s="1">
        <f t="shared" si="1"/>
        <v>0.99358288770053471</v>
      </c>
      <c r="I22" s="1">
        <f t="shared" si="4"/>
        <v>6.4171122994652885E-3</v>
      </c>
      <c r="J22" s="1">
        <f t="shared" si="2"/>
        <v>0.12073307982418977</v>
      </c>
      <c r="K22" s="1">
        <f t="shared" si="5"/>
        <v>0.99358288770053471</v>
      </c>
    </row>
    <row r="23" spans="1:11" x14ac:dyDescent="0.25">
      <c r="A23" t="s">
        <v>7</v>
      </c>
      <c r="C23">
        <v>305</v>
      </c>
      <c r="D23" s="1">
        <f t="shared" si="0"/>
        <v>1</v>
      </c>
      <c r="E23" s="1">
        <f t="shared" si="3"/>
        <v>0</v>
      </c>
      <c r="G23" s="5">
        <v>18</v>
      </c>
      <c r="H23" s="1">
        <f t="shared" si="1"/>
        <v>1</v>
      </c>
      <c r="I23" s="1">
        <f t="shared" si="4"/>
        <v>0</v>
      </c>
      <c r="J23" s="1">
        <f t="shared" si="2"/>
        <v>0.1</v>
      </c>
      <c r="K23" s="1">
        <f t="shared" si="5"/>
        <v>1</v>
      </c>
    </row>
    <row r="24" spans="1:11" x14ac:dyDescent="0.25">
      <c r="H24" s="1"/>
      <c r="I24" s="1"/>
      <c r="J24" s="1"/>
    </row>
    <row r="25" spans="1:11" x14ac:dyDescent="0.25">
      <c r="A25" t="s">
        <v>8</v>
      </c>
      <c r="C25">
        <v>55</v>
      </c>
      <c r="D25" s="1">
        <f t="shared" si="0"/>
        <v>0</v>
      </c>
      <c r="G25" s="2">
        <v>205</v>
      </c>
      <c r="H25" s="1">
        <f t="shared" si="1"/>
        <v>0.4</v>
      </c>
      <c r="I25" s="1"/>
      <c r="J25" s="1">
        <f t="shared" ref="J25:J38" si="7">H25*$H$2/(H25*$H$2+D25*(1-$H$2))</f>
        <v>1</v>
      </c>
      <c r="K25" s="1">
        <f t="shared" si="5"/>
        <v>0.4</v>
      </c>
    </row>
    <row r="26" spans="1:11" x14ac:dyDescent="0.25">
      <c r="A26" t="s">
        <v>8</v>
      </c>
      <c r="C26">
        <v>56</v>
      </c>
      <c r="D26" s="1">
        <f t="shared" si="0"/>
        <v>4.0000000000000001E-3</v>
      </c>
      <c r="G26" s="2">
        <v>181</v>
      </c>
      <c r="H26" s="1">
        <f t="shared" si="1"/>
        <v>0.47700534759358293</v>
      </c>
      <c r="I26" s="1"/>
      <c r="J26" s="1">
        <f t="shared" si="7"/>
        <v>0.92982529291581539</v>
      </c>
      <c r="K26" s="1">
        <f t="shared" si="5"/>
        <v>0.47700534759358293</v>
      </c>
    </row>
    <row r="27" spans="1:11" x14ac:dyDescent="0.25">
      <c r="A27" t="s">
        <v>8</v>
      </c>
      <c r="C27">
        <v>57</v>
      </c>
      <c r="D27" s="1">
        <f t="shared" si="0"/>
        <v>8.0000000000000002E-3</v>
      </c>
      <c r="G27" s="2">
        <v>162</v>
      </c>
      <c r="H27" s="1">
        <f t="shared" si="1"/>
        <v>0.53796791443850267</v>
      </c>
      <c r="I27" s="1"/>
      <c r="J27" s="1">
        <f t="shared" si="7"/>
        <v>0.88196100434843605</v>
      </c>
      <c r="K27" s="1">
        <f t="shared" si="5"/>
        <v>0.53796791443850267</v>
      </c>
    </row>
    <row r="28" spans="1:11" x14ac:dyDescent="0.25">
      <c r="A28" t="s">
        <v>8</v>
      </c>
      <c r="C28">
        <v>58</v>
      </c>
      <c r="D28" s="1">
        <f t="shared" si="0"/>
        <v>1.2E-2</v>
      </c>
      <c r="G28" s="2">
        <v>111</v>
      </c>
      <c r="H28" s="1">
        <f t="shared" si="1"/>
        <v>0.70160427807486636</v>
      </c>
      <c r="I28" s="1"/>
      <c r="J28" s="1">
        <f t="shared" si="7"/>
        <v>0.86660149541599507</v>
      </c>
      <c r="K28" s="1">
        <f t="shared" si="5"/>
        <v>0.70160427807486636</v>
      </c>
    </row>
    <row r="29" spans="1:11" x14ac:dyDescent="0.25">
      <c r="A29" t="s">
        <v>8</v>
      </c>
      <c r="C29">
        <v>59</v>
      </c>
      <c r="D29" s="1">
        <f t="shared" si="0"/>
        <v>1.6E-2</v>
      </c>
      <c r="G29" s="2">
        <v>92</v>
      </c>
      <c r="H29" s="1">
        <f t="shared" si="1"/>
        <v>0.7625668449197861</v>
      </c>
      <c r="I29" s="1"/>
      <c r="J29" s="1">
        <f t="shared" si="7"/>
        <v>0.84115898258694732</v>
      </c>
      <c r="K29" s="1">
        <f t="shared" si="5"/>
        <v>0.7625668449197861</v>
      </c>
    </row>
    <row r="30" spans="1:11" x14ac:dyDescent="0.25">
      <c r="A30" t="s">
        <v>8</v>
      </c>
      <c r="C30">
        <v>60</v>
      </c>
      <c r="D30" s="1">
        <f t="shared" si="0"/>
        <v>0.02</v>
      </c>
      <c r="G30" s="2">
        <v>86</v>
      </c>
      <c r="H30" s="1">
        <f t="shared" si="1"/>
        <v>0.78181818181818175</v>
      </c>
      <c r="I30" s="1"/>
      <c r="J30" s="1">
        <f t="shared" si="7"/>
        <v>0.81285444234404536</v>
      </c>
      <c r="K30" s="1">
        <f t="shared" si="5"/>
        <v>0.78181818181818175</v>
      </c>
    </row>
    <row r="31" spans="1:11" x14ac:dyDescent="0.25">
      <c r="A31" t="s">
        <v>8</v>
      </c>
      <c r="C31">
        <v>61</v>
      </c>
      <c r="D31" s="1">
        <f t="shared" si="0"/>
        <v>2.4E-2</v>
      </c>
      <c r="G31" s="2">
        <v>80</v>
      </c>
      <c r="H31" s="1">
        <f t="shared" si="1"/>
        <v>0.8010695187165775</v>
      </c>
      <c r="I31" s="1"/>
      <c r="J31" s="1">
        <f t="shared" si="7"/>
        <v>0.78762513670396228</v>
      </c>
      <c r="K31" s="1">
        <f t="shared" si="5"/>
        <v>0.8010695187165775</v>
      </c>
    </row>
    <row r="32" spans="1:11" x14ac:dyDescent="0.25">
      <c r="A32" t="s">
        <v>8</v>
      </c>
      <c r="C32">
        <v>62</v>
      </c>
      <c r="D32" s="1">
        <f t="shared" si="0"/>
        <v>2.8000000000000001E-2</v>
      </c>
      <c r="G32" s="2">
        <v>73</v>
      </c>
      <c r="H32" s="1">
        <f t="shared" si="1"/>
        <v>0.82352941176470584</v>
      </c>
      <c r="I32" s="1"/>
      <c r="J32" s="1">
        <f t="shared" si="7"/>
        <v>0.76569678407350694</v>
      </c>
      <c r="K32" s="1">
        <f t="shared" si="5"/>
        <v>0.82352941176470584</v>
      </c>
    </row>
    <row r="33" spans="1:11" x14ac:dyDescent="0.25">
      <c r="A33" t="s">
        <v>8</v>
      </c>
      <c r="C33">
        <v>63</v>
      </c>
      <c r="D33" s="1">
        <f t="shared" si="0"/>
        <v>3.2000000000000001E-2</v>
      </c>
      <c r="G33" s="2">
        <v>69</v>
      </c>
      <c r="H33" s="1">
        <f t="shared" si="1"/>
        <v>0.83636363636363642</v>
      </c>
      <c r="I33" s="1"/>
      <c r="J33" s="1">
        <f t="shared" si="7"/>
        <v>0.7438551099611902</v>
      </c>
      <c r="K33" s="1">
        <f t="shared" si="5"/>
        <v>0.83636363636363642</v>
      </c>
    </row>
    <row r="34" spans="1:11" x14ac:dyDescent="0.25">
      <c r="A34" t="s">
        <v>8</v>
      </c>
      <c r="C34">
        <v>106</v>
      </c>
      <c r="D34" s="1">
        <f t="shared" si="0"/>
        <v>0.20399999999999999</v>
      </c>
      <c r="G34" s="2">
        <v>38</v>
      </c>
      <c r="H34" s="1">
        <f t="shared" si="1"/>
        <v>0.93582887700534756</v>
      </c>
      <c r="I34" s="1"/>
      <c r="J34" s="1">
        <f t="shared" si="7"/>
        <v>0.33762144725774218</v>
      </c>
      <c r="K34" s="1">
        <f t="shared" si="5"/>
        <v>0.93582887700534756</v>
      </c>
    </row>
    <row r="35" spans="1:11" x14ac:dyDescent="0.25">
      <c r="A35" t="s">
        <v>8</v>
      </c>
      <c r="C35">
        <v>155</v>
      </c>
      <c r="D35" s="1">
        <f t="shared" si="0"/>
        <v>0.4</v>
      </c>
      <c r="G35" s="2">
        <v>30</v>
      </c>
      <c r="H35" s="1">
        <f t="shared" si="1"/>
        <v>0.96149732620320849</v>
      </c>
      <c r="I35" s="1"/>
      <c r="J35" s="1">
        <f t="shared" si="7"/>
        <v>0.2107854630715123</v>
      </c>
      <c r="K35" s="1">
        <f t="shared" si="5"/>
        <v>0.96149732620320849</v>
      </c>
    </row>
    <row r="36" spans="1:11" x14ac:dyDescent="0.25">
      <c r="A36" t="s">
        <v>8</v>
      </c>
      <c r="C36">
        <v>205</v>
      </c>
      <c r="D36" s="1">
        <f t="shared" si="0"/>
        <v>0.6</v>
      </c>
      <c r="G36" s="2">
        <v>24</v>
      </c>
      <c r="H36" s="1">
        <f t="shared" si="1"/>
        <v>0.98074866310160425</v>
      </c>
      <c r="I36" s="1"/>
      <c r="J36" s="1">
        <f t="shared" si="7"/>
        <v>0.15370432450553134</v>
      </c>
      <c r="K36" s="1">
        <f t="shared" si="5"/>
        <v>0.98074866310160425</v>
      </c>
    </row>
    <row r="37" spans="1:11" x14ac:dyDescent="0.25">
      <c r="A37" t="s">
        <v>8</v>
      </c>
      <c r="C37">
        <v>256</v>
      </c>
      <c r="D37" s="1">
        <f t="shared" si="0"/>
        <v>0.80400000000000005</v>
      </c>
      <c r="G37" s="2">
        <v>21</v>
      </c>
      <c r="H37" s="1">
        <f t="shared" si="1"/>
        <v>0.99037433155080212</v>
      </c>
      <c r="I37" s="1"/>
      <c r="J37" s="1">
        <f t="shared" si="7"/>
        <v>0.12039013684952274</v>
      </c>
      <c r="K37" s="1">
        <f t="shared" si="5"/>
        <v>0.99037433155080212</v>
      </c>
    </row>
    <row r="38" spans="1:11" x14ac:dyDescent="0.25">
      <c r="A38" t="s">
        <v>8</v>
      </c>
      <c r="C38">
        <v>305</v>
      </c>
      <c r="D38" s="1">
        <f t="shared" si="0"/>
        <v>1</v>
      </c>
      <c r="G38" s="2">
        <v>18</v>
      </c>
      <c r="H38" s="1">
        <f t="shared" si="1"/>
        <v>1</v>
      </c>
      <c r="I38" s="1"/>
      <c r="J38" s="1">
        <f t="shared" si="7"/>
        <v>0.1</v>
      </c>
      <c r="K38" s="1">
        <f t="shared" si="5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PRvariableGTPR</vt:lpstr>
      <vt:lpstr>Fig4PR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ctho065</dc:creator>
  <cp:lastModifiedBy>Clark Thomborson</cp:lastModifiedBy>
  <dcterms:created xsi:type="dcterms:W3CDTF">2019-10-16T01:57:32Z</dcterms:created>
  <dcterms:modified xsi:type="dcterms:W3CDTF">2019-10-17T03:44:51Z</dcterms:modified>
</cp:coreProperties>
</file>